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d.docs.live.net/263a01ea19b01a92/Documents/Courses/Agile Project Management/11 Earned Value Management in Agile/Downloads/"/>
    </mc:Choice>
  </mc:AlternateContent>
  <xr:revisionPtr revIDLastSave="32" documentId="13_ncr:1_{117FACCC-7F53-4B45-A7C4-650B6970EE87}" xr6:coauthVersionLast="47" xr6:coauthVersionMax="47" xr10:uidLastSave="{B9931CA0-E4F3-4B8E-8018-0B4D88C7178C}"/>
  <bookViews>
    <workbookView xWindow="-103" yWindow="-103" windowWidth="23657" windowHeight="15120" xr2:uid="{00000000-000D-0000-FFFF-FFFF00000000}"/>
  </bookViews>
  <sheets>
    <sheet name="Burnup Dat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" i="1" l="1"/>
  <c r="G3" i="1" s="1"/>
  <c r="J3" i="1" s="1"/>
  <c r="F4" i="1"/>
  <c r="G4" i="1" s="1"/>
  <c r="L4" i="1" s="1"/>
  <c r="F2" i="1"/>
  <c r="M2" i="1" s="1"/>
  <c r="E2" i="1"/>
  <c r="E3" i="1" s="1"/>
  <c r="E4" i="1" s="1"/>
  <c r="O2" i="1"/>
  <c r="O3" i="1" s="1"/>
  <c r="O4" i="1" s="1"/>
  <c r="D2" i="1"/>
  <c r="D3" i="1" s="1"/>
  <c r="D4" i="1" s="1"/>
  <c r="M3" i="1" l="1"/>
  <c r="M4" i="1" s="1"/>
  <c r="G2" i="1"/>
  <c r="J2" i="1" s="1"/>
  <c r="I4" i="1"/>
  <c r="K4" i="1"/>
  <c r="K3" i="1"/>
  <c r="L3" i="1"/>
  <c r="J4" i="1"/>
  <c r="I3" i="1"/>
  <c r="K2" i="1" l="1"/>
  <c r="L2" i="1"/>
  <c r="I2" i="1"/>
  <c r="N2" i="1"/>
  <c r="N3" i="1" s="1"/>
  <c r="N4" i="1" s="1"/>
</calcChain>
</file>

<file path=xl/sharedStrings.xml><?xml version="1.0" encoding="utf-8"?>
<sst xmlns="http://schemas.openxmlformats.org/spreadsheetml/2006/main" count="15" uniqueCount="15">
  <si>
    <t>Sprint</t>
  </si>
  <si>
    <t>Planned Story Points</t>
  </si>
  <si>
    <t>Completed Story Points (EV)</t>
  </si>
  <si>
    <t>Total Scope</t>
  </si>
  <si>
    <t xml:space="preserve">PV </t>
  </si>
  <si>
    <t>EV</t>
  </si>
  <si>
    <t>Actual Cost</t>
  </si>
  <si>
    <t>SPI</t>
  </si>
  <si>
    <t>CPI</t>
  </si>
  <si>
    <t>Total PV</t>
  </si>
  <si>
    <t>Total EV</t>
  </si>
  <si>
    <t>Total AC</t>
  </si>
  <si>
    <t>CV</t>
  </si>
  <si>
    <t>SV</t>
  </si>
  <si>
    <t>Total Complete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</si>
</sst>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">
    <xf numFmtId="0" fontId="0" fillId="0" borderId="0" xfId="0"/>
    <xf numFmtId="43" fontId="0" fillId="0" borderId="0" xfId="1" applyFont="1"/>
    <xf numFmtId="44" fontId="0" fillId="0" borderId="0" xfId="2" applyFont="1"/>
  </cellXfs>
  <cellStyles count="3">
    <cellStyle name="Comma" xfId="1" builtinId="3"/>
    <cellStyle name="Currency" xfId="2" builtinId="4"/>
    <cellStyle name="Normal" xfId="0" builtinId="0"/>
  </cellStyles>
  <dxfs count="12"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5" formatCode="_-* #,##0.00_-;\-* #,##0.0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5" formatCode="_-* #,##0.00_-;\-* #,##0.0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/>
              <a:t>Burnup Chart EVM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'Burnup Data'!$M$1</c:f>
              <c:strCache>
                <c:ptCount val="1"/>
                <c:pt idx="0">
                  <c:v>Total PV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'Burnup Data'!$A$2:$A$4</c:f>
              <c:numCache>
                <c:formatCode>General</c:formatCode>
                <c:ptCount val="3"/>
                <c:pt idx="0">
                  <c:v>1</c:v>
                </c:pt>
                <c:pt idx="1">
                  <c:v>2</c:v>
                </c:pt>
                <c:pt idx="2">
                  <c:v>3</c:v>
                </c:pt>
              </c:numCache>
            </c:numRef>
          </c:xVal>
          <c:yVal>
            <c:numRef>
              <c:f>'Burnup Data'!$M$2:$M$4</c:f>
              <c:numCache>
                <c:formatCode>_("$"* #,##0.00_);_("$"* \(#,##0.00\);_("$"* "-"??_);_(@_)</c:formatCode>
                <c:ptCount val="3"/>
                <c:pt idx="0">
                  <c:v>10000</c:v>
                </c:pt>
                <c:pt idx="1">
                  <c:v>20000</c:v>
                </c:pt>
                <c:pt idx="2">
                  <c:v>35000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5CB-41E4-8263-719F46385C6B}"/>
            </c:ext>
          </c:extLst>
        </c:ser>
        <c:ser>
          <c:idx val="1"/>
          <c:order val="1"/>
          <c:tx>
            <c:strRef>
              <c:f>'Burnup Data'!$N$1</c:f>
              <c:strCache>
                <c:ptCount val="1"/>
                <c:pt idx="0">
                  <c:v>Total EV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'Burnup Data'!$A$2:$A$4</c:f>
              <c:numCache>
                <c:formatCode>General</c:formatCode>
                <c:ptCount val="3"/>
                <c:pt idx="0">
                  <c:v>1</c:v>
                </c:pt>
                <c:pt idx="1">
                  <c:v>2</c:v>
                </c:pt>
                <c:pt idx="2">
                  <c:v>3</c:v>
                </c:pt>
              </c:numCache>
            </c:numRef>
          </c:xVal>
          <c:yVal>
            <c:numRef>
              <c:f>'Burnup Data'!$N$2:$N$4</c:f>
              <c:numCache>
                <c:formatCode>_("$"* #,##0.00_);_("$"* \(#,##0.00\);_("$"* "-"??_);_(@_)</c:formatCode>
                <c:ptCount val="3"/>
                <c:pt idx="0">
                  <c:v>7500</c:v>
                </c:pt>
                <c:pt idx="1">
                  <c:v>17500</c:v>
                </c:pt>
                <c:pt idx="2">
                  <c:v>27500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5CB-41E4-8263-719F46385C6B}"/>
            </c:ext>
          </c:extLst>
        </c:ser>
        <c:ser>
          <c:idx val="2"/>
          <c:order val="2"/>
          <c:tx>
            <c:strRef>
              <c:f>'Burnup Data'!$O$1</c:f>
              <c:strCache>
                <c:ptCount val="1"/>
                <c:pt idx="0">
                  <c:v>Total AC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'Burnup Data'!$A$2:$A$4</c:f>
              <c:numCache>
                <c:formatCode>General</c:formatCode>
                <c:ptCount val="3"/>
                <c:pt idx="0">
                  <c:v>1</c:v>
                </c:pt>
                <c:pt idx="1">
                  <c:v>2</c:v>
                </c:pt>
                <c:pt idx="2">
                  <c:v>3</c:v>
                </c:pt>
              </c:numCache>
            </c:numRef>
          </c:xVal>
          <c:yVal>
            <c:numRef>
              <c:f>'Burnup Data'!$O$2:$O$4</c:f>
              <c:numCache>
                <c:formatCode>_("$"* #,##0.00_);_("$"* \(#,##0.00\);_("$"* "-"??_);_(@_)</c:formatCode>
                <c:ptCount val="3"/>
                <c:pt idx="0">
                  <c:v>12500</c:v>
                </c:pt>
                <c:pt idx="1">
                  <c:v>25000</c:v>
                </c:pt>
                <c:pt idx="2">
                  <c:v>37500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5CB-41E4-8263-719F46385C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809200"/>
        <c:axId val="196806800"/>
      </c:scatterChart>
      <c:valAx>
        <c:axId val="196809200"/>
        <c:scaling>
          <c:orientation val="minMax"/>
          <c:max val="4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6806800"/>
        <c:crosses val="autoZero"/>
        <c:crossBetween val="midCat"/>
        <c:majorUnit val="1"/>
        <c:minorUnit val="0.1"/>
      </c:valAx>
      <c:valAx>
        <c:axId val="1968068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680920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/>
              <a:t>Agile Burn Up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'Burnup Data'!$D$1</c:f>
              <c:strCache>
                <c:ptCount val="1"/>
                <c:pt idx="0">
                  <c:v>Total Scope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'Burnup Data'!$A$2:$A$4</c:f>
              <c:numCache>
                <c:formatCode>General</c:formatCode>
                <c:ptCount val="3"/>
                <c:pt idx="0">
                  <c:v>1</c:v>
                </c:pt>
                <c:pt idx="1">
                  <c:v>2</c:v>
                </c:pt>
                <c:pt idx="2">
                  <c:v>3</c:v>
                </c:pt>
              </c:numCache>
            </c:numRef>
          </c:xVal>
          <c:yVal>
            <c:numRef>
              <c:f>'Burnup Data'!$D$2:$D$4</c:f>
              <c:numCache>
                <c:formatCode>General</c:formatCode>
                <c:ptCount val="3"/>
                <c:pt idx="0">
                  <c:v>20</c:v>
                </c:pt>
                <c:pt idx="1">
                  <c:v>40</c:v>
                </c:pt>
                <c:pt idx="2">
                  <c:v>70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53C-4CD5-8CB3-81FD9E20D867}"/>
            </c:ext>
          </c:extLst>
        </c:ser>
        <c:ser>
          <c:idx val="1"/>
          <c:order val="1"/>
          <c:tx>
            <c:strRef>
              <c:f>'Burnup Data'!$E$1</c:f>
              <c:strCache>
                <c:ptCount val="1"/>
                <c:pt idx="0">
                  <c:v>Total Complete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'Burnup Data'!$A$2:$A$4</c:f>
              <c:numCache>
                <c:formatCode>General</c:formatCode>
                <c:ptCount val="3"/>
                <c:pt idx="0">
                  <c:v>1</c:v>
                </c:pt>
                <c:pt idx="1">
                  <c:v>2</c:v>
                </c:pt>
                <c:pt idx="2">
                  <c:v>3</c:v>
                </c:pt>
              </c:numCache>
            </c:numRef>
          </c:xVal>
          <c:yVal>
            <c:numRef>
              <c:f>'Burnup Data'!$E$2:$E$4</c:f>
              <c:numCache>
                <c:formatCode>General</c:formatCode>
                <c:ptCount val="3"/>
                <c:pt idx="0">
                  <c:v>15</c:v>
                </c:pt>
                <c:pt idx="1">
                  <c:v>35</c:v>
                </c:pt>
                <c:pt idx="2">
                  <c:v>55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53C-4CD5-8CB3-81FD9E20D8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32414639"/>
        <c:axId val="1232416079"/>
      </c:scatterChart>
      <c:valAx>
        <c:axId val="1232414639"/>
        <c:scaling>
          <c:orientation val="minMax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2416079"/>
        <c:crosses val="autoZero"/>
        <c:crossBetween val="midCat"/>
      </c:valAx>
      <c:valAx>
        <c:axId val="12324160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2414639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42183</xdr:colOff>
      <xdr:row>4</xdr:row>
      <xdr:rowOff>55107</xdr:rowOff>
    </xdr:from>
    <xdr:to>
      <xdr:col>5</xdr:col>
      <xdr:colOff>776968</xdr:colOff>
      <xdr:row>21</xdr:row>
      <xdr:rowOff>23131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54372199-76EC-F991-E6C8-63B201D3C0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372835</xdr:colOff>
      <xdr:row>4</xdr:row>
      <xdr:rowOff>87085</xdr:rowOff>
    </xdr:from>
    <xdr:to>
      <xdr:col>15</xdr:col>
      <xdr:colOff>27214</xdr:colOff>
      <xdr:row>21</xdr:row>
      <xdr:rowOff>16327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1C21EC3-6BE9-24A1-ADD4-DA8C258479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31C2FEA-BB69-40C1-946E-3D0401724838}" name="Table2" displayName="Table2" ref="A1:O4" totalsRowShown="0" dataDxfId="11" dataCellStyle="Currency">
  <autoFilter ref="A1:O4" xr:uid="{B31C2FEA-BB69-40C1-946E-3D0401724838}"/>
  <tableColumns count="15">
    <tableColumn id="1" xr3:uid="{80AF74E1-998E-4F12-B8F9-7461EE28D5D6}" name="Sprint"/>
    <tableColumn id="2" xr3:uid="{E5CF42DE-3290-4E7B-9C6D-5B37264CC376}" name="Planned Story Points"/>
    <tableColumn id="3" xr3:uid="{72FD58FB-C22B-4DAC-A288-B6F0BF5A0A68}" name="Completed Story Points (EV)"/>
    <tableColumn id="4" xr3:uid="{322BD799-AC9D-403F-A7A8-BE2F7FCE5E6F}" name="Total Scope">
      <calculatedColumnFormula>B2+D1</calculatedColumnFormula>
    </tableColumn>
    <tableColumn id="13" xr3:uid="{8685290A-A39D-412C-BF28-50A0D79661A0}" name="Total Complete" dataDxfId="0">
      <calculatedColumnFormula>Table2[[#This Row],[Completed Story Points (EV)]]</calculatedColumnFormula>
    </tableColumn>
    <tableColumn id="5" xr3:uid="{A301C137-7369-4222-96AA-EBE30FEB7670}" name="PV " dataDxfId="10" dataCellStyle="Currency">
      <calculatedColumnFormula>Table2[[#This Row],[Planned Story Points]]*500</calculatedColumnFormula>
    </tableColumn>
    <tableColumn id="6" xr3:uid="{5DD53C63-D723-4AAB-AD23-680A5FB6F23F}" name="EV" dataDxfId="9" dataCellStyle="Currency">
      <calculatedColumnFormula>C2/B2*F2</calculatedColumnFormula>
    </tableColumn>
    <tableColumn id="7" xr3:uid="{9A116D93-EC6B-4B9E-86DA-4A8AB8CA718C}" name="Actual Cost" dataDxfId="8" dataCellStyle="Currency"/>
    <tableColumn id="8" xr3:uid="{BBE109AC-94F8-471F-A8A0-5F6ABE367EF6}" name="SPI" dataDxfId="7" dataCellStyle="Comma">
      <calculatedColumnFormula>G2/F2</calculatedColumnFormula>
    </tableColumn>
    <tableColumn id="9" xr3:uid="{51D82274-693B-4EDC-B81D-B2AD34E9AC53}" name="CPI" dataDxfId="6" dataCellStyle="Comma">
      <calculatedColumnFormula>G2/H2</calculatedColumnFormula>
    </tableColumn>
    <tableColumn id="15" xr3:uid="{9D0AE81F-CB99-443D-B451-59BC0061B469}" name="SV" dataDxfId="5" dataCellStyle="Comma">
      <calculatedColumnFormula>Table2[[#This Row],[EV]]-Table2[[#This Row],[PV ]]</calculatedColumnFormula>
    </tableColumn>
    <tableColumn id="14" xr3:uid="{63E925F2-4446-483E-B9A0-EC402A2BEE9E}" name="CV" dataDxfId="4" dataCellStyle="Comma">
      <calculatedColumnFormula>Table2[[#This Row],[EV]]-Table2[[#This Row],[Actual Cost]]</calculatedColumnFormula>
    </tableColumn>
    <tableColumn id="10" xr3:uid="{D5E73FCD-018D-4A10-B9F0-7351F1E3696F}" name="Total PV" dataDxfId="3" dataCellStyle="Currency">
      <calculatedColumnFormula>M1+F2</calculatedColumnFormula>
    </tableColumn>
    <tableColumn id="11" xr3:uid="{AFBBE706-22BD-4E10-88DE-C4A48C5B6972}" name="Total EV" dataDxfId="2" dataCellStyle="Currency">
      <calculatedColumnFormula>N1+G2</calculatedColumnFormula>
    </tableColumn>
    <tableColumn id="12" xr3:uid="{846187C4-7E32-4CBB-999D-BAD8E6857ED0}" name="Total AC" dataDxfId="1" dataCellStyle="Currency">
      <calculatedColumnFormula>O1+H2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"/>
  <sheetViews>
    <sheetView showGridLines="0" tabSelected="1" workbookViewId="0">
      <selection activeCell="I4" sqref="I4"/>
    </sheetView>
  </sheetViews>
  <sheetFormatPr defaultRowHeight="14.6" x14ac:dyDescent="0.4"/>
  <cols>
    <col min="2" max="2" width="20.07421875" customWidth="1"/>
    <col min="3" max="3" width="26.3828125" customWidth="1"/>
    <col min="4" max="4" width="12.3828125" customWidth="1"/>
    <col min="5" max="5" width="15.84375" bestFit="1" customWidth="1"/>
    <col min="6" max="7" width="11.07421875" bestFit="1" customWidth="1"/>
    <col min="8" max="8" width="12.15234375" customWidth="1"/>
    <col min="13" max="15" width="11.07421875" bestFit="1" customWidth="1"/>
  </cols>
  <sheetData>
    <row r="1" spans="1:15" x14ac:dyDescent="0.4">
      <c r="A1" t="s">
        <v>0</v>
      </c>
      <c r="B1" t="s">
        <v>1</v>
      </c>
      <c r="C1" t="s">
        <v>2</v>
      </c>
      <c r="D1" t="s">
        <v>3</v>
      </c>
      <c r="E1" t="s">
        <v>14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13</v>
      </c>
      <c r="L1" t="s">
        <v>12</v>
      </c>
      <c r="M1" t="s">
        <v>9</v>
      </c>
      <c r="N1" t="s">
        <v>10</v>
      </c>
      <c r="O1" t="s">
        <v>11</v>
      </c>
    </row>
    <row r="2" spans="1:15" x14ac:dyDescent="0.4">
      <c r="A2">
        <v>1</v>
      </c>
      <c r="B2">
        <v>20</v>
      </c>
      <c r="C2">
        <v>15</v>
      </c>
      <c r="D2">
        <f>B2</f>
        <v>20</v>
      </c>
      <c r="E2">
        <f>Table2[[#This Row],[Completed Story Points (EV)]]</f>
        <v>15</v>
      </c>
      <c r="F2" s="2">
        <f>Table2[[#This Row],[Planned Story Points]]*500</f>
        <v>10000</v>
      </c>
      <c r="G2" s="2">
        <f>C2/B2*F2</f>
        <v>7500</v>
      </c>
      <c r="H2" s="2">
        <v>12500</v>
      </c>
      <c r="I2" s="1">
        <f>G2/F2</f>
        <v>0.75</v>
      </c>
      <c r="J2" s="1">
        <f>G2/H2</f>
        <v>0.6</v>
      </c>
      <c r="K2" s="1">
        <f>Table2[[#This Row],[EV]]-Table2[[#This Row],[PV ]]</f>
        <v>-2500</v>
      </c>
      <c r="L2" s="1">
        <f>Table2[[#This Row],[EV]]-Table2[[#This Row],[Actual Cost]]</f>
        <v>-5000</v>
      </c>
      <c r="M2" s="2">
        <f>F2</f>
        <v>10000</v>
      </c>
      <c r="N2" s="2">
        <f>G2</f>
        <v>7500</v>
      </c>
      <c r="O2" s="2">
        <f>H2</f>
        <v>12500</v>
      </c>
    </row>
    <row r="3" spans="1:15" x14ac:dyDescent="0.4">
      <c r="A3">
        <v>2</v>
      </c>
      <c r="B3">
        <v>20</v>
      </c>
      <c r="C3">
        <v>20</v>
      </c>
      <c r="D3">
        <f>B3+D2</f>
        <v>40</v>
      </c>
      <c r="E3">
        <f>E2+Table2[[#This Row],[Completed Story Points (EV)]]</f>
        <v>35</v>
      </c>
      <c r="F3" s="2">
        <f>Table2[[#This Row],[Planned Story Points]]*500</f>
        <v>10000</v>
      </c>
      <c r="G3" s="2">
        <f>C3/B3*F3</f>
        <v>10000</v>
      </c>
      <c r="H3" s="2">
        <v>12500</v>
      </c>
      <c r="I3" s="1">
        <f t="shared" ref="I3:I4" si="0">G3/F3</f>
        <v>1</v>
      </c>
      <c r="J3" s="1">
        <f t="shared" ref="J3:J4" si="1">G3/H3</f>
        <v>0.8</v>
      </c>
      <c r="K3" s="1">
        <f>Table2[[#This Row],[EV]]-Table2[[#This Row],[PV ]]</f>
        <v>0</v>
      </c>
      <c r="L3" s="1">
        <f>Table2[[#This Row],[EV]]-Table2[[#This Row],[Actual Cost]]</f>
        <v>-2500</v>
      </c>
      <c r="M3" s="2">
        <f t="shared" ref="M3:O4" si="2">M2+F3</f>
        <v>20000</v>
      </c>
      <c r="N3" s="2">
        <f t="shared" si="2"/>
        <v>17500</v>
      </c>
      <c r="O3" s="2">
        <f t="shared" si="2"/>
        <v>25000</v>
      </c>
    </row>
    <row r="4" spans="1:15" x14ac:dyDescent="0.4">
      <c r="A4">
        <v>3</v>
      </c>
      <c r="B4">
        <v>30</v>
      </c>
      <c r="C4">
        <v>20</v>
      </c>
      <c r="D4">
        <f>B4+D3</f>
        <v>70</v>
      </c>
      <c r="E4">
        <f>E3+Table2[[#This Row],[Completed Story Points (EV)]]</f>
        <v>55</v>
      </c>
      <c r="F4" s="2">
        <f>Table2[[#This Row],[Planned Story Points]]*500</f>
        <v>15000</v>
      </c>
      <c r="G4" s="2">
        <f>C4/B4*F4</f>
        <v>10000</v>
      </c>
      <c r="H4" s="2">
        <v>12500</v>
      </c>
      <c r="I4" s="1">
        <f t="shared" si="0"/>
        <v>0.66666666666666663</v>
      </c>
      <c r="J4" s="1">
        <f t="shared" si="1"/>
        <v>0.8</v>
      </c>
      <c r="K4" s="1">
        <f>Table2[[#This Row],[EV]]-Table2[[#This Row],[PV ]]</f>
        <v>-5000</v>
      </c>
      <c r="L4" s="1">
        <f>Table2[[#This Row],[EV]]-Table2[[#This Row],[Actual Cost]]</f>
        <v>-2500</v>
      </c>
      <c r="M4" s="2">
        <f t="shared" si="2"/>
        <v>35000</v>
      </c>
      <c r="N4" s="2">
        <f t="shared" si="2"/>
        <v>27500</v>
      </c>
      <c r="O4" s="2">
        <f t="shared" si="2"/>
        <v>37500</v>
      </c>
    </row>
  </sheetData>
  <pageMargins left="0.75" right="0.75" top="1" bottom="1" header="0.5" footer="0.5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Burnup 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surface pro</cp:lastModifiedBy>
  <dcterms:created xsi:type="dcterms:W3CDTF">2025-09-12T22:49:55Z</dcterms:created>
  <dcterms:modified xsi:type="dcterms:W3CDTF">2025-09-22T00:43:59Z</dcterms:modified>
</cp:coreProperties>
</file>